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%"/>
  </numFmts>
  <fonts count="2">
    <font>
      <name val="Calibri"/>
      <family val="2"/>
      <color theme="1"/>
      <sz val="11"/>
      <scheme val="minor"/>
    </font>
    <font>
      <b val="1"/>
      <color rgb="001D2F48"/>
    </font>
  </fonts>
  <fills count="3">
    <fill>
      <patternFill/>
    </fill>
    <fill>
      <patternFill patternType="gray125"/>
    </fill>
    <fill>
      <patternFill patternType="solid">
        <fgColor rgb="00E6EEF8"/>
      </patternFill>
    </fill>
  </fills>
  <borders count="2">
    <border>
      <left/>
      <right/>
      <top/>
      <bottom/>
      <diagonal/>
    </border>
    <border>
      <bottom style="thin">
        <color rgb="00D9DFE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pivotButton="0" quotePrefix="0" xfId="0"/>
    <xf numFmtId="49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10" customWidth="1" min="4" max="4"/>
    <col width="10" customWidth="1" min="5" max="5"/>
    <col width="11" customWidth="1" min="6" max="6"/>
    <col width="8" customWidth="1" min="7" max="7"/>
    <col width="12" customWidth="1" min="8" max="8"/>
    <col width="11" customWidth="1" min="9" max="9"/>
    <col width="9" customWidth="1" min="10" max="10"/>
  </cols>
  <sheetData>
    <row r="1">
      <c r="A1" s="1" t="inlineStr">
        <is>
          <t>日期</t>
        </is>
      </c>
      <c r="B1" s="1" t="inlineStr">
        <is>
          <t>分類</t>
        </is>
      </c>
      <c r="C1" s="1" t="inlineStr">
        <is>
          <t>說明</t>
        </is>
      </c>
      <c r="D1" s="1" t="inlineStr">
        <is>
          <t>收入</t>
        </is>
      </c>
      <c r="E1" s="1" t="inlineStr">
        <is>
          <t>支出</t>
        </is>
      </c>
      <c r="F1" s="1" t="inlineStr">
        <is>
          <t>餘額</t>
        </is>
      </c>
      <c r="G1" s="1" t="inlineStr"/>
      <c r="H1" s="1" t="inlineStr">
        <is>
          <t>統計分類</t>
        </is>
      </c>
      <c r="I1" s="1" t="inlineStr">
        <is>
          <t>支出小計</t>
        </is>
      </c>
      <c r="J1" s="1" t="inlineStr">
        <is>
          <t>占比</t>
        </is>
      </c>
    </row>
    <row r="2">
      <c r="A2" s="2" t="n">
        <v>46296</v>
      </c>
      <c r="B2" s="3" t="inlineStr">
        <is>
          <t>薪資</t>
        </is>
      </c>
      <c r="C2" s="3" t="inlineStr">
        <is>
          <t>本月薪水</t>
        </is>
      </c>
      <c r="D2" s="4" t="n">
        <v>48000</v>
      </c>
      <c r="E2" s="4" t="n">
        <v>0</v>
      </c>
      <c r="F2" s="4">
        <f>D2-E2</f>
        <v/>
      </c>
      <c r="G2" s="3" t="n"/>
      <c r="H2" s="3" t="inlineStr">
        <is>
          <t>房租</t>
        </is>
      </c>
      <c r="I2" s="4">
        <f>SUMIF($B$2:$B$16,H2,$E$2:$E$16)</f>
        <v/>
      </c>
      <c r="J2" s="5">
        <f>IF($I$11=0,0,I2/$I$11)</f>
        <v/>
      </c>
    </row>
    <row r="3">
      <c r="A3" s="2" t="n">
        <v>46297</v>
      </c>
      <c r="B3" s="3" t="inlineStr">
        <is>
          <t>房租</t>
        </is>
      </c>
      <c r="C3" s="3" t="inlineStr">
        <is>
          <t>10月房租</t>
        </is>
      </c>
      <c r="D3" s="4" t="n">
        <v>0</v>
      </c>
      <c r="E3" s="4" t="n">
        <v>15000</v>
      </c>
      <c r="F3" s="4">
        <f>F2+D3-E3</f>
        <v/>
      </c>
      <c r="G3" s="3" t="n"/>
      <c r="H3" s="3" t="inlineStr">
        <is>
          <t>餐費</t>
        </is>
      </c>
      <c r="I3" s="4">
        <f>SUMIF($B$2:$B$16,H3,$E$2:$E$16)</f>
        <v/>
      </c>
      <c r="J3" s="5">
        <f>IF($I$11=0,0,I3/$I$11)</f>
        <v/>
      </c>
    </row>
    <row r="4">
      <c r="A4" s="2" t="n">
        <v>46298</v>
      </c>
      <c r="B4" s="3" t="inlineStr">
        <is>
          <t>餐費</t>
        </is>
      </c>
      <c r="C4" s="3" t="inlineStr">
        <is>
          <t>早餐和午餐</t>
        </is>
      </c>
      <c r="D4" s="4" t="n">
        <v>0</v>
      </c>
      <c r="E4" s="4" t="n">
        <v>320</v>
      </c>
      <c r="F4" s="4">
        <f>F3+D4-E4</f>
        <v/>
      </c>
      <c r="G4" s="3" t="n"/>
      <c r="H4" s="3" t="inlineStr">
        <is>
          <t>交通</t>
        </is>
      </c>
      <c r="I4" s="4">
        <f>SUMIF($B$2:$B$16,H4,$E$2:$E$16)</f>
        <v/>
      </c>
      <c r="J4" s="5">
        <f>IF($I$11=0,0,I4/$I$11)</f>
        <v/>
      </c>
    </row>
    <row r="5">
      <c r="A5" s="2" t="n">
        <v>46300</v>
      </c>
      <c r="B5" s="3" t="inlineStr">
        <is>
          <t>交通</t>
        </is>
      </c>
      <c r="C5" s="3" t="inlineStr">
        <is>
          <t>悠遊卡加值</t>
        </is>
      </c>
      <c r="D5" s="4" t="n">
        <v>0</v>
      </c>
      <c r="E5" s="4" t="n">
        <v>1000</v>
      </c>
      <c r="F5" s="4">
        <f>F4+D5-E5</f>
        <v/>
      </c>
      <c r="G5" s="3" t="n"/>
      <c r="H5" s="3" t="inlineStr">
        <is>
          <t>水電瓦斯</t>
        </is>
      </c>
      <c r="I5" s="4">
        <f>SUMIF($B$2:$B$16,H5,$E$2:$E$16)</f>
        <v/>
      </c>
      <c r="J5" s="5">
        <f>IF($I$11=0,0,I5/$I$11)</f>
        <v/>
      </c>
    </row>
    <row r="6">
      <c r="A6" s="2" t="n">
        <v>46302</v>
      </c>
      <c r="B6" s="3" t="inlineStr">
        <is>
          <t>水電瓦斯</t>
        </is>
      </c>
      <c r="C6" s="3" t="inlineStr">
        <is>
          <t>電費</t>
        </is>
      </c>
      <c r="D6" s="4" t="n">
        <v>0</v>
      </c>
      <c r="E6" s="4" t="n">
        <v>1280</v>
      </c>
      <c r="F6" s="4">
        <f>F5+D6-E6</f>
        <v/>
      </c>
      <c r="G6" s="3" t="n"/>
      <c r="H6" s="3" t="inlineStr">
        <is>
          <t>娛樂</t>
        </is>
      </c>
      <c r="I6" s="4">
        <f>SUMIF($B$2:$B$16,H6,$E$2:$E$16)</f>
        <v/>
      </c>
      <c r="J6" s="5">
        <f>IF($I$11=0,0,I6/$I$11)</f>
        <v/>
      </c>
    </row>
    <row r="7">
      <c r="A7" s="2" t="n">
        <v>46303</v>
      </c>
      <c r="B7" s="3" t="inlineStr">
        <is>
          <t>餐費</t>
        </is>
      </c>
      <c r="C7" s="3" t="inlineStr">
        <is>
          <t>超市買菜</t>
        </is>
      </c>
      <c r="D7" s="4" t="n">
        <v>0</v>
      </c>
      <c r="E7" s="4" t="n">
        <v>1650</v>
      </c>
      <c r="F7" s="4">
        <f>F6+D7-E7</f>
        <v/>
      </c>
      <c r="G7" s="3" t="n"/>
      <c r="H7" s="3" t="inlineStr">
        <is>
          <t>醫療</t>
        </is>
      </c>
      <c r="I7" s="4">
        <f>SUMIF($B$2:$B$16,H7,$E$2:$E$16)</f>
        <v/>
      </c>
      <c r="J7" s="5">
        <f>IF($I$11=0,0,I7/$I$11)</f>
        <v/>
      </c>
    </row>
    <row r="8">
      <c r="A8" s="2" t="n">
        <v>46305</v>
      </c>
      <c r="B8" s="3" t="inlineStr">
        <is>
          <t>娛樂</t>
        </is>
      </c>
      <c r="C8" s="3" t="inlineStr">
        <is>
          <t>看電影</t>
        </is>
      </c>
      <c r="D8" s="4" t="n">
        <v>0</v>
      </c>
      <c r="E8" s="4" t="n">
        <v>560</v>
      </c>
      <c r="F8" s="4">
        <f>F7+D8-E8</f>
        <v/>
      </c>
      <c r="G8" s="3" t="n"/>
      <c r="H8" s="3" t="inlineStr">
        <is>
          <t>電信網路</t>
        </is>
      </c>
      <c r="I8" s="4">
        <f>SUMIF($B$2:$B$16,H8,$E$2:$E$16)</f>
        <v/>
      </c>
      <c r="J8" s="5">
        <f>IF($I$11=0,0,I8/$I$11)</f>
        <v/>
      </c>
    </row>
    <row r="9">
      <c r="A9" s="2" t="n">
        <v>46307</v>
      </c>
      <c r="B9" s="3" t="inlineStr">
        <is>
          <t>醫療</t>
        </is>
      </c>
      <c r="C9" s="3" t="inlineStr">
        <is>
          <t>診所掛號</t>
        </is>
      </c>
      <c r="D9" s="4" t="n">
        <v>0</v>
      </c>
      <c r="E9" s="4" t="n">
        <v>150</v>
      </c>
      <c r="F9" s="4">
        <f>F8+D9-E9</f>
        <v/>
      </c>
      <c r="G9" s="3" t="n"/>
      <c r="H9" s="3" t="inlineStr">
        <is>
          <t>保險</t>
        </is>
      </c>
      <c r="I9" s="4">
        <f>SUMIF($B$2:$B$16,H9,$E$2:$E$16)</f>
        <v/>
      </c>
      <c r="J9" s="5">
        <f>IF($I$11=0,0,I9/$I$11)</f>
        <v/>
      </c>
    </row>
    <row r="10">
      <c r="A10" s="2" t="n">
        <v>46310</v>
      </c>
      <c r="B10" s="3" t="inlineStr">
        <is>
          <t>其他收入</t>
        </is>
      </c>
      <c r="C10" s="3" t="inlineStr">
        <is>
          <t>二手拍賣</t>
        </is>
      </c>
      <c r="D10" s="4" t="n">
        <v>1200</v>
      </c>
      <c r="E10" s="4" t="n">
        <v>0</v>
      </c>
      <c r="F10" s="4">
        <f>F9+D10-E10</f>
        <v/>
      </c>
      <c r="G10" s="3" t="n"/>
      <c r="H10" s="3" t="inlineStr">
        <is>
          <t>日用品</t>
        </is>
      </c>
      <c r="I10" s="4">
        <f>SUMIF($B$2:$B$16,H10,$E$2:$E$16)</f>
        <v/>
      </c>
      <c r="J10" s="5">
        <f>IF($I$11=0,0,I10/$I$11)</f>
        <v/>
      </c>
    </row>
    <row r="11">
      <c r="A11" s="2" t="n">
        <v>46311</v>
      </c>
      <c r="B11" s="3" t="inlineStr">
        <is>
          <t>電信網路</t>
        </is>
      </c>
      <c r="C11" s="3" t="inlineStr">
        <is>
          <t>手機月租</t>
        </is>
      </c>
      <c r="D11" s="4" t="n">
        <v>0</v>
      </c>
      <c r="E11" s="4" t="n">
        <v>599</v>
      </c>
      <c r="F11" s="4">
        <f>F10+D11-E11</f>
        <v/>
      </c>
      <c r="G11" s="3" t="n"/>
      <c r="H11" s="3" t="inlineStr">
        <is>
          <t>支出合計</t>
        </is>
      </c>
      <c r="I11" s="4">
        <f>SUM($E$2:$E$16)</f>
        <v/>
      </c>
      <c r="J11" s="5" t="n"/>
    </row>
    <row r="12">
      <c r="A12" s="2" t="n">
        <v>46313</v>
      </c>
      <c r="B12" s="3" t="inlineStr">
        <is>
          <t>餐費</t>
        </is>
      </c>
      <c r="C12" s="3" t="inlineStr">
        <is>
          <t>家庭聚餐</t>
        </is>
      </c>
      <c r="D12" s="4" t="n">
        <v>0</v>
      </c>
      <c r="E12" s="4" t="n">
        <v>2380</v>
      </c>
      <c r="F12" s="4">
        <f>F11+D12-E12</f>
        <v/>
      </c>
      <c r="G12" s="3" t="n"/>
      <c r="H12" s="3" t="inlineStr">
        <is>
          <t>未對應分類</t>
        </is>
      </c>
      <c r="I12" s="4">
        <f>I11-SUM(I2:I10)</f>
        <v/>
      </c>
      <c r="J12" s="5" t="n"/>
    </row>
    <row r="13">
      <c r="A13" s="2" t="n">
        <v>46315</v>
      </c>
      <c r="B13" s="3" t="inlineStr">
        <is>
          <t>交通</t>
        </is>
      </c>
      <c r="C13" s="3" t="inlineStr">
        <is>
          <t>機車加油</t>
        </is>
      </c>
      <c r="D13" s="4" t="n">
        <v>0</v>
      </c>
      <c r="E13" s="4" t="n">
        <v>1150</v>
      </c>
      <c r="F13" s="4">
        <f>F12+D13-E13</f>
        <v/>
      </c>
      <c r="G13" s="3" t="n"/>
      <c r="H13" s="3" t="inlineStr">
        <is>
          <t>收入合計</t>
        </is>
      </c>
      <c r="I13" s="4">
        <f>SUM($D$2:$D$16)</f>
        <v/>
      </c>
      <c r="J13" s="5" t="n"/>
    </row>
    <row r="14">
      <c r="A14" s="2" t="n">
        <v>46317</v>
      </c>
      <c r="B14" s="3" t="inlineStr">
        <is>
          <t>水電瓦斯</t>
        </is>
      </c>
      <c r="C14" s="3" t="inlineStr">
        <is>
          <t>水費</t>
        </is>
      </c>
      <c r="D14" s="4" t="n">
        <v>0</v>
      </c>
      <c r="E14" s="4" t="n">
        <v>420</v>
      </c>
      <c r="F14" s="4">
        <f>F13+D14-E14</f>
        <v/>
      </c>
      <c r="G14" s="3" t="n"/>
      <c r="H14" s="3" t="inlineStr">
        <is>
          <t>本月結餘</t>
        </is>
      </c>
      <c r="I14" s="4">
        <f>I13-I11</f>
        <v/>
      </c>
      <c r="J14" s="5" t="n"/>
    </row>
    <row r="15">
      <c r="A15" s="2" t="n">
        <v>46320</v>
      </c>
      <c r="B15" s="3" t="inlineStr">
        <is>
          <t>保險</t>
        </is>
      </c>
      <c r="C15" s="3" t="inlineStr">
        <is>
          <t>壽險保費</t>
        </is>
      </c>
      <c r="D15" s="4" t="n">
        <v>0</v>
      </c>
      <c r="E15" s="4" t="n">
        <v>2800</v>
      </c>
      <c r="F15" s="4">
        <f>F14+D15-E15</f>
        <v/>
      </c>
      <c r="G15" s="3" t="n"/>
      <c r="H15" s="3" t="inlineStr">
        <is>
          <t>儲蓄率</t>
        </is>
      </c>
      <c r="I15" s="4" t="n"/>
      <c r="J15" s="5">
        <f>IF(I13=0,0,I14/I13)</f>
        <v/>
      </c>
    </row>
    <row r="16">
      <c r="A16" s="2" t="n">
        <v>46323</v>
      </c>
      <c r="B16" s="3" t="inlineStr">
        <is>
          <t>日用品</t>
        </is>
      </c>
      <c r="C16" s="3" t="inlineStr">
        <is>
          <t>衛生紙、洗衣精</t>
        </is>
      </c>
      <c r="D16" s="4" t="n">
        <v>0</v>
      </c>
      <c r="E16" s="4" t="n">
        <v>890</v>
      </c>
      <c r="F16" s="4">
        <f>F15+D16-E16</f>
        <v/>
      </c>
      <c r="G16" s="3" t="n"/>
      <c r="H16" s="3" t="n"/>
      <c r="I16" s="4" t="n"/>
      <c r="J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2026-10-24T06:57:55Z</dcterms:created>
  <dcterms:modified xsi:type="dcterms:W3CDTF">2026-10-24T06:57:55Z</dcterms:modified>
</cp:coreProperties>
</file>